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N:\BHSC\BHC\Rates\BHE BHP\FERC\Common Use System\2022 CUS Filing (2023 rate)\True Up\Files to OASIS\"/>
    </mc:Choice>
  </mc:AlternateContent>
  <xr:revisionPtr revIDLastSave="0" documentId="8_{EE385A46-85FF-41D8-BA7E-76E79198623C}" xr6:coauthVersionLast="47" xr6:coauthVersionMax="47" xr10:uidLastSave="{00000000-0000-0000-0000-000000000000}"/>
  <bookViews>
    <workbookView xWindow="28680" yWindow="30" windowWidth="29040" windowHeight="15720" xr2:uid="{9EF733C8-2E2C-4BD5-ABE0-F319A083CDA7}"/>
  </bookViews>
  <sheets>
    <sheet name="EDIT-DDIT Remeasurement Detail" sheetId="1" r:id="rId1"/>
  </sheets>
  <externalReferences>
    <externalReference r:id="rId2"/>
    <externalReference r:id="rId3"/>
    <externalReference r:id="rId4"/>
  </externalReferences>
  <definedNames>
    <definedName name="__123Graph_A" localSheetId="0" hidden="1">[1]Sheet3!#REF!</definedName>
    <definedName name="__123Graph_A" hidden="1">#REF!</definedName>
    <definedName name="__123Graph_A1991" localSheetId="0" hidden="1">[1]Sheet3!#REF!</definedName>
    <definedName name="__123Graph_A1991" hidden="1">#REF!</definedName>
    <definedName name="__123Graph_A1992" localSheetId="0" hidden="1">[1]Sheet3!#REF!</definedName>
    <definedName name="__123Graph_A1992" hidden="1">#REF!</definedName>
    <definedName name="__123Graph_A1993" localSheetId="0" hidden="1">[1]Sheet3!#REF!</definedName>
    <definedName name="__123Graph_A1993" hidden="1">#REF!</definedName>
    <definedName name="__123Graph_A1994" localSheetId="0" hidden="1">[1]Sheet3!#REF!</definedName>
    <definedName name="__123Graph_A1994" hidden="1">#REF!</definedName>
    <definedName name="__123Graph_A1995" localSheetId="0" hidden="1">[1]Sheet3!#REF!</definedName>
    <definedName name="__123Graph_A1995" hidden="1">#REF!</definedName>
    <definedName name="__123Graph_A1996" localSheetId="0" hidden="1">[1]Sheet3!#REF!</definedName>
    <definedName name="__123Graph_A1996" hidden="1">#REF!</definedName>
    <definedName name="__123Graph_ABAR" localSheetId="0" hidden="1">[1]Sheet3!#REF!</definedName>
    <definedName name="__123Graph_ABAR" hidden="1">#REF!</definedName>
    <definedName name="__123Graph_B" localSheetId="0" hidden="1">[1]Sheet3!#REF!</definedName>
    <definedName name="__123Graph_B" hidden="1">#REF!</definedName>
    <definedName name="__123Graph_B1991" localSheetId="0" hidden="1">[1]Sheet3!#REF!</definedName>
    <definedName name="__123Graph_B1991" hidden="1">#REF!</definedName>
    <definedName name="__123Graph_B1992" localSheetId="0" hidden="1">[1]Sheet3!#REF!</definedName>
    <definedName name="__123Graph_B1992" hidden="1">#REF!</definedName>
    <definedName name="__123Graph_B1993" localSheetId="0" hidden="1">[1]Sheet3!#REF!</definedName>
    <definedName name="__123Graph_B1993" hidden="1">#REF!</definedName>
    <definedName name="__123Graph_B1994" localSheetId="0" hidden="1">[1]Sheet3!#REF!</definedName>
    <definedName name="__123Graph_B1994" hidden="1">#REF!</definedName>
    <definedName name="__123Graph_B1995" localSheetId="0" hidden="1">[1]Sheet3!#REF!</definedName>
    <definedName name="__123Graph_B1995" hidden="1">#REF!</definedName>
    <definedName name="__123Graph_B1996" localSheetId="0" hidden="1">[1]Sheet3!#REF!</definedName>
    <definedName name="__123Graph_B1996" hidden="1">#REF!</definedName>
    <definedName name="__123Graph_BBAR" localSheetId="0" hidden="1">[1]Sheet3!#REF!</definedName>
    <definedName name="__123Graph_BBAR" hidden="1">#REF!</definedName>
    <definedName name="__123Graph_CBAR" localSheetId="0" hidden="1">[1]Sheet3!#REF!</definedName>
    <definedName name="__123Graph_CBAR" hidden="1">#REF!</definedName>
    <definedName name="__123Graph_DBAR" localSheetId="0" hidden="1">[1]Sheet3!#REF!</definedName>
    <definedName name="__123Graph_DBAR" hidden="1">#REF!</definedName>
    <definedName name="__123Graph_EBAR" localSheetId="0" hidden="1">[1]Sheet3!#REF!</definedName>
    <definedName name="__123Graph_EBAR" hidden="1">#REF!</definedName>
    <definedName name="__123Graph_FBAR" localSheetId="0" hidden="1">[1]Sheet3!#REF!</definedName>
    <definedName name="__123Graph_FBAR" hidden="1">#REF!</definedName>
    <definedName name="__123Graph_X" localSheetId="0" hidden="1">[1]Sheet3!#REF!</definedName>
    <definedName name="__123Graph_X" hidden="1">#REF!</definedName>
    <definedName name="__123Graph_X1991" localSheetId="0" hidden="1">[1]Sheet3!#REF!</definedName>
    <definedName name="__123Graph_X1991" hidden="1">#REF!</definedName>
    <definedName name="__123Graph_X1992" localSheetId="0" hidden="1">[1]Sheet3!#REF!</definedName>
    <definedName name="__123Graph_X1992" hidden="1">#REF!</definedName>
    <definedName name="__123Graph_X1993" localSheetId="0" hidden="1">[1]Sheet3!#REF!</definedName>
    <definedName name="__123Graph_X1993" hidden="1">#REF!</definedName>
    <definedName name="__123Graph_X1994" localSheetId="0" hidden="1">[1]Sheet3!#REF!</definedName>
    <definedName name="__123Graph_X1994" hidden="1">#REF!</definedName>
    <definedName name="__123Graph_X1995" localSheetId="0" hidden="1">[1]Sheet3!#REF!</definedName>
    <definedName name="__123Graph_X1995" hidden="1">#REF!</definedName>
    <definedName name="__123Graph_X1996" localSheetId="0" hidden="1">[1]Sheet3!#REF!</definedName>
    <definedName name="__123Graph_X1996"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FEB01" localSheetId="0" hidden="1">{#N/A,#N/A,FALSE,"EMPPAY"}</definedName>
    <definedName name="_FEB01" hidden="1">{#N/A,#N/A,FALSE,"EMPPAY"}</definedName>
    <definedName name="_Fill" localSheetId="0" hidden="1">'[3]Exp Detail'!#REF!</definedName>
    <definedName name="_Fill" hidden="1">#REF!</definedName>
    <definedName name="_JAN01" localSheetId="0" hidden="1">{#N/A,#N/A,FALSE,"EMPPAY"}</definedName>
    <definedName name="_JAN01" hidden="1">{#N/A,#N/A,FALSE,"EMPPAY"}</definedName>
    <definedName name="_JAN2001" localSheetId="0" hidden="1">{#N/A,#N/A,FALSE,"EMPPAY"}</definedName>
    <definedName name="_JAN2001" hidden="1">{#N/A,#N/A,FALSE,"EMPPAY"}</definedName>
    <definedName name="_Key1" localSheetId="0" hidden="1">'[3]Exp Detail'!#REF!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lignment" hidden="1">"a1"</definedName>
    <definedName name="AS2DocOpenMode" hidden="1">"AS2DocumentEdit"</definedName>
    <definedName name="ClientMatter" hidden="1">"b1"</definedName>
    <definedName name="Date" hidden="1">"b1"</definedName>
    <definedName name="DEC00" localSheetId="0" hidden="1">{#N/A,#N/A,FALSE,"ARREC"}</definedName>
    <definedName name="DEC00" hidden="1">{#N/A,#N/A,FALSE,"ARREC"}</definedName>
    <definedName name="DocumentName" hidden="1">"b1"</definedName>
    <definedName name="DocumentNum" hidden="1">"a1"</definedName>
    <definedName name="FEB00" localSheetId="0" hidden="1">{#N/A,#N/A,FALSE,"ARREC"}</definedName>
    <definedName name="FEB00" hidden="1">{#N/A,#N/A,FALSE,"ARREC"}</definedName>
    <definedName name="Library" hidden="1">"a1"</definedName>
    <definedName name="MAY" localSheetId="0" hidden="1">{#N/A,#N/A,FALSE,"EMPPAY"}</definedName>
    <definedName name="MAY" hidden="1">{#N/A,#N/A,FALSE,"EMPPAY"}</definedName>
    <definedName name="_xlnm.Print_Area" localSheetId="0">'EDIT-DDIT Remeasurement Detail'!$A$1:$I$60</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Time" hidden="1">"b1"</definedName>
    <definedName name="Typist" hidden="1">"b1"</definedName>
    <definedName name="Value" localSheetId="0" hidden="1">{"assumptions",#N/A,FALSE,"Scenario 1";"valuation",#N/A,FALSE,"Scenario 1"}</definedName>
    <definedName name="Value" hidden="1">{"assumptions",#N/A,FALSE,"Scenario 1";"valuation",#N/A,FALSE,"Scenario 1"}</definedName>
    <definedName name="Version" hidden="1">"a1"</definedName>
    <definedName name="wrn.ARREC." localSheetId="0" hidden="1">{#N/A,#N/A,FALSE,"ARREC"}</definedName>
    <definedName name="wrn.ARREC." hidden="1">{#N/A,#N/A,FALSE,"ARREC"}</definedName>
    <definedName name="wrn.CP._.Demand." localSheetId="0"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hidden="1">{"Retail CP pg1",#N/A,FALSE,"FACTOR3";"Retail CP pg2",#N/A,FALSE,"FACTOR3";"Retail CP pg3",#N/A,FALSE,"FACTOR3"}</definedName>
    <definedName name="wrn.EMPPAY." localSheetId="0" hidden="1">{#N/A,#N/A,FALSE,"EMPPAY"}</definedName>
    <definedName name="wrn.EMPPAY." hidden="1">{#N/A,#N/A,FALSE,"EMPPAY"}</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xx" localSheetId="0" hidden="1">{#N/A,#N/A,FALSE,"EMPPAY"}</definedName>
    <definedName name="xx" hidden="1">{#N/A,#N/A,FALSE,"EMPPAY"}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G15" i="1"/>
  <c r="H15" i="1"/>
  <c r="I15" i="1"/>
  <c r="F16" i="1"/>
  <c r="G16" i="1" s="1"/>
  <c r="F17" i="1"/>
  <c r="G17" i="1" s="1"/>
  <c r="D18" i="1"/>
  <c r="D33" i="1" s="1"/>
  <c r="D54" i="1" s="1"/>
  <c r="E18" i="1"/>
  <c r="E33" i="1" s="1"/>
  <c r="E54" i="1" s="1"/>
  <c r="F21" i="1"/>
  <c r="G21" i="1" s="1"/>
  <c r="F22" i="1"/>
  <c r="G22" i="1" s="1"/>
  <c r="F23" i="1"/>
  <c r="F31" i="1" s="1"/>
  <c r="G23" i="1"/>
  <c r="I23" i="1" s="1"/>
  <c r="H23" i="1"/>
  <c r="F24" i="1"/>
  <c r="G24" i="1" s="1"/>
  <c r="A25" i="1"/>
  <c r="F25" i="1"/>
  <c r="G25" i="1"/>
  <c r="H25" i="1"/>
  <c r="I25" i="1"/>
  <c r="A26" i="1"/>
  <c r="A27" i="1" s="1"/>
  <c r="A28" i="1" s="1"/>
  <c r="A29" i="1" s="1"/>
  <c r="A30" i="1" s="1"/>
  <c r="F26" i="1"/>
  <c r="G26" i="1" s="1"/>
  <c r="F27" i="1"/>
  <c r="G27" i="1" s="1"/>
  <c r="F28" i="1"/>
  <c r="G28" i="1"/>
  <c r="I28" i="1" s="1"/>
  <c r="H28" i="1"/>
  <c r="F29" i="1"/>
  <c r="G29" i="1" s="1"/>
  <c r="F30" i="1"/>
  <c r="G30" i="1"/>
  <c r="H30" i="1"/>
  <c r="I30" i="1"/>
  <c r="D31" i="1"/>
  <c r="E31" i="1"/>
  <c r="F36" i="1"/>
  <c r="G36" i="1" s="1"/>
  <c r="F37" i="1"/>
  <c r="G37" i="1"/>
  <c r="H37" i="1" s="1"/>
  <c r="F38" i="1"/>
  <c r="G38" i="1"/>
  <c r="H38" i="1"/>
  <c r="I38" i="1"/>
  <c r="F39" i="1"/>
  <c r="G39" i="1" s="1"/>
  <c r="F40" i="1"/>
  <c r="G40" i="1"/>
  <c r="H40" i="1" s="1"/>
  <c r="F41" i="1"/>
  <c r="G41" i="1"/>
  <c r="H41" i="1"/>
  <c r="I41" i="1"/>
  <c r="F42" i="1"/>
  <c r="G42" i="1" s="1"/>
  <c r="F43" i="1"/>
  <c r="G43" i="1"/>
  <c r="H43" i="1" s="1"/>
  <c r="F44" i="1"/>
  <c r="G44" i="1"/>
  <c r="H44" i="1"/>
  <c r="I44" i="1"/>
  <c r="F45" i="1"/>
  <c r="G45" i="1" s="1"/>
  <c r="F46" i="1"/>
  <c r="G46" i="1"/>
  <c r="H46" i="1" s="1"/>
  <c r="F47" i="1"/>
  <c r="G47" i="1"/>
  <c r="H47" i="1"/>
  <c r="I47" i="1"/>
  <c r="F48" i="1"/>
  <c r="G48" i="1" s="1"/>
  <c r="A49" i="1"/>
  <c r="F49" i="1"/>
  <c r="G49" i="1" s="1"/>
  <c r="A50" i="1"/>
  <c r="A51" i="1" s="1"/>
  <c r="F50" i="1"/>
  <c r="G50" i="1"/>
  <c r="I50" i="1" s="1"/>
  <c r="H50" i="1"/>
  <c r="F51" i="1"/>
  <c r="G51" i="1"/>
  <c r="I51" i="1" s="1"/>
  <c r="H51" i="1"/>
  <c r="D52" i="1"/>
  <c r="E52" i="1"/>
  <c r="E53" i="1"/>
  <c r="H27" i="1" l="1"/>
  <c r="I27" i="1" s="1"/>
  <c r="H22" i="1"/>
  <c r="I22" i="1" s="1"/>
  <c r="H16" i="1"/>
  <c r="H18" i="1" s="1"/>
  <c r="G18" i="1"/>
  <c r="G33" i="1" s="1"/>
  <c r="H36" i="1"/>
  <c r="G52" i="1"/>
  <c r="I36" i="1"/>
  <c r="H26" i="1"/>
  <c r="I26" i="1"/>
  <c r="G31" i="1"/>
  <c r="H21" i="1"/>
  <c r="I21" i="1"/>
  <c r="H45" i="1"/>
  <c r="I45" i="1" s="1"/>
  <c r="H42" i="1"/>
  <c r="I42" i="1"/>
  <c r="H49" i="1"/>
  <c r="I49" i="1" s="1"/>
  <c r="H24" i="1"/>
  <c r="I24" i="1"/>
  <c r="H17" i="1"/>
  <c r="I17" i="1"/>
  <c r="H39" i="1"/>
  <c r="I39" i="1"/>
  <c r="H29" i="1"/>
  <c r="I29" i="1"/>
  <c r="H48" i="1"/>
  <c r="I48" i="1"/>
  <c r="F18" i="1"/>
  <c r="F33" i="1" s="1"/>
  <c r="F54" i="1" s="1"/>
  <c r="I46" i="1"/>
  <c r="I43" i="1"/>
  <c r="I40" i="1"/>
  <c r="I37" i="1"/>
  <c r="F52" i="1"/>
  <c r="H52" i="1" l="1"/>
  <c r="I31" i="1"/>
  <c r="I16" i="1"/>
  <c r="I18" i="1" s="1"/>
  <c r="I33" i="1" s="1"/>
  <c r="H31" i="1"/>
  <c r="H33" i="1" s="1"/>
  <c r="H54" i="1" s="1"/>
  <c r="I52" i="1"/>
  <c r="G54" i="1"/>
  <c r="I54" i="1" l="1"/>
</calcChain>
</file>

<file path=xl/sharedStrings.xml><?xml version="1.0" encoding="utf-8"?>
<sst xmlns="http://schemas.openxmlformats.org/spreadsheetml/2006/main" count="74" uniqueCount="71">
  <si>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</si>
  <si>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B</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</si>
  <si>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</si>
  <si>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A</t>
  </si>
  <si>
    <t>Notes:</t>
  </si>
  <si>
    <t>Grand Total   (= L 200 + L 400)</t>
  </si>
  <si>
    <t>Total Non-Property Related</t>
  </si>
  <si>
    <t>…</t>
  </si>
  <si>
    <t>Pension</t>
  </si>
  <si>
    <t>Prepaid Expenses</t>
  </si>
  <si>
    <t>Reaquired Bond Loss</t>
  </si>
  <si>
    <t>Reg Power Plant Maintenance</t>
  </si>
  <si>
    <t>Line Extension Deposits</t>
  </si>
  <si>
    <t>Retiree Healthcare ST</t>
  </si>
  <si>
    <t>Retiree Healthcare LT</t>
  </si>
  <si>
    <t>Accrued Vacation</t>
  </si>
  <si>
    <t>Workman's Compensation</t>
  </si>
  <si>
    <t>Insurance Reserve</t>
  </si>
  <si>
    <t>Executive Incentive Plan LT</t>
  </si>
  <si>
    <t>Executive Incentive Plan ST</t>
  </si>
  <si>
    <t>PUC Fees</t>
  </si>
  <si>
    <t>Bad Debt Reserve</t>
  </si>
  <si>
    <t>Employee Benefits</t>
  </si>
  <si>
    <t>Non-protected - Non-Property </t>
  </si>
  <si>
    <t>Total Property Related  (= L99 + L199)</t>
  </si>
  <si>
    <t>Warranty Expense</t>
  </si>
  <si>
    <t>Simplified Service Costs</t>
  </si>
  <si>
    <t>Contributions in Aid of Construction</t>
  </si>
  <si>
    <t>Section 481A Adjustments</t>
  </si>
  <si>
    <t>Research and Development Tax Deductions</t>
  </si>
  <si>
    <t>Ordinary &amp; Necessary Business Deductions</t>
  </si>
  <si>
    <t>Tax Repair Deduction</t>
  </si>
  <si>
    <t>Capitalized Interest</t>
  </si>
  <si>
    <t>Mixed Service Costs</t>
  </si>
  <si>
    <t>Non-Protected - Property</t>
  </si>
  <si>
    <t>Cost of Removal</t>
  </si>
  <si>
    <t>Method/Life</t>
  </si>
  <si>
    <t>Protected - Property</t>
  </si>
  <si>
    <t>Deferred Tax Offset (Note B)</t>
  </si>
  <si>
    <t>(Excess) Deficient Def. Taxes with Tax Gross Up 182.3 / 254 Acct (Note A)</t>
  </si>
  <si>
    <t>(Excess) Deficient Def. Taxes at New Tax Rate</t>
  </si>
  <si>
    <t>Accumulated DIT Balance at New Tax Rate</t>
  </si>
  <si>
    <t>Accumulated DIT Balances at Prior Tax Rate</t>
  </si>
  <si>
    <t>Accumulated (Taxable) / Deductible Book-to-Tax Differences</t>
  </si>
  <si>
    <t>FERC Acct</t>
  </si>
  <si>
    <r>
      <rPr>
        <b/>
        <u/>
        <sz val="10"/>
        <color theme="1"/>
        <rFont val="Times New Roman"/>
        <family val="1"/>
      </rPr>
      <t>Line</t>
    </r>
  </si>
  <si>
    <t>= (C6) - (C7)</t>
  </si>
  <si>
    <t>= (C6) * Tax Gross Up Factor</t>
  </si>
  <si>
    <t>= (C4) - (C5)</t>
  </si>
  <si>
    <t>(C3)xNew Rate</t>
  </si>
  <si>
    <t>Company Records</t>
  </si>
  <si>
    <t>New Tax Rate Adjustment Calculation</t>
  </si>
  <si>
    <t>(Col 8)</t>
  </si>
  <si>
    <t>(Col 7)</t>
  </si>
  <si>
    <t>(Col 6)</t>
  </si>
  <si>
    <t>(Col 5)</t>
  </si>
  <si>
    <t>(Col 4)</t>
  </si>
  <si>
    <t>(Col 3)</t>
  </si>
  <si>
    <t>(Col 2)</t>
  </si>
  <si>
    <t>(Col 1)</t>
  </si>
  <si>
    <t>2017 TCJA</t>
  </si>
  <si>
    <t>Vintage Name:</t>
  </si>
  <si>
    <t>Tax Gross Up Factor:</t>
  </si>
  <si>
    <t>New Rate:</t>
  </si>
  <si>
    <t>Yes</t>
  </si>
  <si>
    <t>New Tax Rate?</t>
  </si>
  <si>
    <t>2017</t>
  </si>
  <si>
    <t xml:space="preserve">Prior Year:
</t>
  </si>
  <si>
    <t>Actuals - For the 12 months ended 12/31/</t>
  </si>
  <si>
    <t>Black Hills Power, Inc.</t>
  </si>
  <si>
    <t>Worksheet EDIT-DDIT-Remeasurement Dtl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</si>
</sst>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Times New Roman"/>
      <family val="2"/>
    </font>
    <font>
      <sz val="10"/>
      <color rgb="FF000000"/>
      <name val="Times New Roman"/>
      <family val="1"/>
    </font>
    <font>
      <sz val="10"/>
      <color theme="1"/>
      <name val="Times New Roman"/>
      <family val="1"/>
    </font>
    <font>
      <sz val="6"/>
      <color theme="1"/>
      <name val="Arial"/>
      <family val="2"/>
    </font>
    <font>
      <sz val="11"/>
      <color theme="1"/>
      <name val="Aptos Narrow"/>
      <family val="2"/>
      <scheme val="minor"/>
    </font>
    <font>
      <sz val="10"/>
      <name val="Arial"/>
      <family val="2"/>
    </font>
    <font>
      <u/>
      <sz val="10"/>
      <color theme="1"/>
      <name val="Times New Roman"/>
      <family val="1"/>
    </font>
    <font>
      <b/>
      <sz val="10"/>
      <color theme="1"/>
      <name val="Times New Roman"/>
      <family val="1"/>
    </font>
    <font>
      <b/>
      <u/>
      <sz val="10"/>
      <color theme="1"/>
      <name val="Times New Roman"/>
      <family val="1"/>
    </font>
    <font>
      <sz val="9"/>
      <color theme="1"/>
      <name val="Times New Roman"/>
      <family val="1"/>
    </font>
    <font>
      <b/>
      <sz val="6"/>
      <color theme="1"/>
      <name val="Arial"/>
      <family val="2"/>
    </font>
  </fonts>
  <fills count="2">
    <fill>
      <patternFill patternType="none"/>
    </fill>
    <fill>
      <patternFill patternType="gray125"/>
    </fill>
  </fills>
  <borders count="11">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bottom style="double">
        <color indexed="64"/>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xf numFmtId="43" fontId="4" fillId="0" borderId="0" applyFont="0" applyFill="0" applyBorder="0" applyAlignment="0" applyProtection="0"/>
    <xf numFmtId="0" fontId="4" fillId="0" borderId="0"/>
    <xf numFmtId="0" fontId="5" fillId="0" borderId="0"/>
    <xf numFmtId="0" fontId="4" fillId="0" borderId="0"/>
    <xf numFmtId="9" fontId="4" fillId="0" borderId="0" applyFont="0" applyFill="0" applyBorder="0" applyAlignment="0" applyProtection="0"/>
  </cellStyleXfs>
  <cellXfs count="69">
    <xf numFmtId="0" fontId="0" fillId="0" borderId="0" xfId="0"/>
    <xf numFmtId="0" fontId="2" fillId="0" borderId="0" xfId="1" applyFont="1" applyAlignment="1">
      <alignment horizontal="left" vertical="top"/>
    </xf>
    <xf numFmtId="0" fontId="3" fillId="0" borderId="0" xfId="1" applyFont="1" applyAlignment="1">
      <alignment horizontal="left" vertical="top"/>
    </xf>
    <xf numFmtId="0" fontId="2" fillId="0" borderId="0" xfId="1" applyFont="1" applyAlignment="1">
      <alignment horizontal="center" vertical="top"/>
    </xf>
    <xf numFmtId="164" fontId="3" fillId="0" borderId="0" xfId="1" applyNumberFormat="1" applyFont="1" applyAlignment="1">
      <alignment horizontal="left" vertical="top"/>
    </xf>
    <xf numFmtId="43" fontId="3" fillId="0" borderId="0" xfId="2" applyFont="1" applyAlignment="1">
      <alignment horizontal="left" vertical="top"/>
    </xf>
    <xf numFmtId="0" fontId="3" fillId="0" borderId="0" xfId="1" applyFont="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center" vertical="top" wrapText="1"/>
    </xf>
    <xf numFmtId="0" fontId="4" fillId="0" borderId="0" xfId="3"/>
    <xf numFmtId="0" fontId="2" fillId="0" borderId="0" xfId="3" applyFont="1"/>
    <xf numFmtId="39" fontId="2" fillId="0" borderId="0" xfId="3" applyNumberFormat="1" applyFont="1"/>
    <xf numFmtId="0" fontId="6" fillId="0" borderId="0" xfId="4" applyFont="1" applyAlignment="1">
      <alignment horizontal="center"/>
    </xf>
    <xf numFmtId="0" fontId="4" fillId="0" borderId="0" xfId="5"/>
    <xf numFmtId="164" fontId="2" fillId="0" borderId="0" xfId="1" applyNumberFormat="1" applyFont="1" applyAlignment="1">
      <alignment horizontal="left" vertical="top"/>
    </xf>
    <xf numFmtId="164" fontId="2" fillId="0" borderId="0" xfId="2" applyNumberFormat="1" applyFont="1" applyFill="1" applyAlignment="1">
      <alignment horizontal="left" vertical="top"/>
    </xf>
    <xf numFmtId="164" fontId="2" fillId="0" borderId="1" xfId="2" applyNumberFormat="1" applyFont="1" applyFill="1" applyBorder="1" applyAlignment="1">
      <alignment vertical="top" shrinkToFit="1"/>
    </xf>
    <xf numFmtId="0" fontId="7" fillId="0" borderId="0" xfId="1" applyFont="1" applyAlignment="1">
      <alignment vertical="top" wrapText="1"/>
    </xf>
    <xf numFmtId="1" fontId="7" fillId="0" borderId="0" xfId="1" applyNumberFormat="1" applyFont="1" applyAlignment="1">
      <alignment horizontal="center" vertical="top" shrinkToFit="1"/>
    </xf>
    <xf numFmtId="164" fontId="2" fillId="0" borderId="1" xfId="2" applyNumberFormat="1" applyFont="1" applyFill="1" applyBorder="1" applyAlignment="1">
      <alignment wrapText="1"/>
    </xf>
    <xf numFmtId="0" fontId="2" fillId="0" borderId="0" xfId="1" applyFont="1" applyAlignment="1">
      <alignment wrapText="1"/>
    </xf>
    <xf numFmtId="0" fontId="2" fillId="0" borderId="0" xfId="1" applyFont="1" applyAlignment="1">
      <alignment horizontal="center" wrapText="1"/>
    </xf>
    <xf numFmtId="164" fontId="2" fillId="0" borderId="2" xfId="2" applyNumberFormat="1" applyFont="1" applyFill="1" applyBorder="1" applyAlignment="1">
      <alignment vertical="top" shrinkToFit="1"/>
    </xf>
    <xf numFmtId="164" fontId="2" fillId="0" borderId="3" xfId="2" applyNumberFormat="1" applyFont="1" applyFill="1" applyBorder="1" applyAlignment="1">
      <alignment vertical="top" shrinkToFit="1"/>
    </xf>
    <xf numFmtId="164" fontId="2" fillId="0" borderId="0" xfId="2" applyNumberFormat="1" applyFont="1" applyFill="1" applyAlignment="1">
      <alignment vertical="top" shrinkToFit="1"/>
    </xf>
    <xf numFmtId="164" fontId="2" fillId="0" borderId="0" xfId="2" applyNumberFormat="1" applyFont="1" applyFill="1" applyAlignment="1"/>
    <xf numFmtId="0" fontId="2" fillId="0" borderId="0" xfId="1" applyFont="1" applyAlignment="1">
      <alignment vertical="top" wrapText="1"/>
    </xf>
    <xf numFmtId="164" fontId="2" fillId="0" borderId="0" xfId="2" applyNumberFormat="1" applyFont="1" applyFill="1" applyBorder="1" applyAlignment="1">
      <alignment vertical="center" wrapText="1"/>
    </xf>
    <xf numFmtId="0" fontId="7" fillId="0" borderId="0" xfId="1" applyFont="1" applyAlignment="1">
      <alignment vertical="center" wrapText="1"/>
    </xf>
    <xf numFmtId="0" fontId="8" fillId="0" borderId="0" xfId="1" applyFont="1" applyAlignment="1">
      <alignment vertical="center" wrapText="1"/>
    </xf>
    <xf numFmtId="1" fontId="7" fillId="0" borderId="0" xfId="1" applyNumberFormat="1" applyFont="1" applyAlignment="1">
      <alignment horizontal="center" vertical="center" shrinkToFit="1"/>
    </xf>
    <xf numFmtId="164" fontId="2" fillId="0" borderId="0" xfId="2" applyNumberFormat="1" applyFont="1" applyFill="1" applyBorder="1" applyAlignment="1">
      <alignment vertical="top" shrinkToFit="1"/>
    </xf>
    <xf numFmtId="0" fontId="7" fillId="0" borderId="0" xfId="1" applyFont="1" applyAlignment="1">
      <alignment horizontal="left" vertical="top" wrapText="1"/>
    </xf>
    <xf numFmtId="164" fontId="2" fillId="0" borderId="4" xfId="2" applyNumberFormat="1" applyFont="1" applyFill="1" applyBorder="1" applyAlignment="1">
      <alignment vertical="top" shrinkToFit="1"/>
    </xf>
    <xf numFmtId="164" fontId="2" fillId="0" borderId="0" xfId="2" applyNumberFormat="1" applyFont="1" applyFill="1" applyBorder="1" applyAlignment="1">
      <alignment horizontal="left" vertical="top"/>
    </xf>
    <xf numFmtId="164" fontId="2" fillId="0" borderId="3" xfId="1" applyNumberFormat="1" applyFont="1" applyBorder="1" applyAlignment="1">
      <alignment horizontal="left" vertical="top"/>
    </xf>
    <xf numFmtId="164" fontId="2" fillId="0" borderId="3" xfId="2" applyNumberFormat="1" applyFont="1" applyFill="1" applyBorder="1" applyAlignment="1">
      <alignment horizontal="left" vertical="top"/>
    </xf>
    <xf numFmtId="0" fontId="9" fillId="0" borderId="0" xfId="1" applyFont="1" applyAlignment="1">
      <alignment vertical="top" wrapText="1"/>
    </xf>
    <xf numFmtId="164" fontId="2" fillId="0" borderId="0" xfId="2" applyNumberFormat="1" applyFont="1" applyFill="1" applyAlignment="1">
      <alignment vertical="center" wrapText="1"/>
    </xf>
    <xf numFmtId="0" fontId="2" fillId="0" borderId="0" xfId="1" applyFont="1" applyAlignment="1">
      <alignment vertical="center" wrapText="1"/>
    </xf>
    <xf numFmtId="0" fontId="8" fillId="0" borderId="0" xfId="1" applyFont="1" applyAlignment="1">
      <alignment vertical="top" wrapText="1"/>
    </xf>
    <xf numFmtId="0" fontId="2" fillId="0" borderId="0" xfId="1" applyFont="1" applyAlignment="1">
      <alignment horizontal="left" vertical="center" wrapText="1"/>
    </xf>
    <xf numFmtId="43" fontId="2" fillId="0" borderId="0" xfId="1" applyNumberFormat="1" applyFont="1" applyAlignment="1">
      <alignment horizontal="left" vertical="top"/>
    </xf>
    <xf numFmtId="164" fontId="2" fillId="0" borderId="3" xfId="2" applyNumberFormat="1" applyFont="1" applyFill="1" applyBorder="1" applyAlignment="1">
      <alignment wrapText="1"/>
    </xf>
    <xf numFmtId="10" fontId="3" fillId="0" borderId="0" xfId="6" applyNumberFormat="1" applyFont="1" applyFill="1" applyAlignment="1">
      <alignment horizontal="center" vertical="top"/>
    </xf>
    <xf numFmtId="43" fontId="2" fillId="0" borderId="0" xfId="2" applyFont="1" applyAlignment="1">
      <alignment horizontal="left" vertical="top"/>
    </xf>
    <xf numFmtId="0" fontId="2" fillId="0" borderId="5" xfId="1" applyFont="1" applyBorder="1" applyAlignment="1">
      <alignment horizontal="left" wrapText="1"/>
    </xf>
    <xf numFmtId="0" fontId="2" fillId="0" borderId="0" xfId="1" applyFont="1" applyAlignment="1">
      <alignment horizontal="lef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vertical="top" wrapText="1"/>
    </xf>
    <xf numFmtId="0" fontId="7" fillId="0" borderId="6" xfId="1" quotePrefix="1" applyFont="1" applyBorder="1" applyAlignment="1">
      <alignment horizontal="center" vertical="center"/>
    </xf>
    <xf numFmtId="0" fontId="7" fillId="0" borderId="6" xfId="1" quotePrefix="1" applyFont="1" applyBorder="1" applyAlignment="1">
      <alignment horizontal="center" vertical="center" wrapText="1"/>
    </xf>
    <xf numFmtId="0" fontId="2" fillId="0" borderId="2" xfId="1" applyFont="1" applyBorder="1" applyAlignment="1">
      <alignment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10" fontId="2" fillId="0" borderId="0" xfId="6" applyNumberFormat="1" applyFont="1" applyFill="1" applyAlignment="1">
      <alignment horizontal="center" vertical="top"/>
    </xf>
    <xf numFmtId="0" fontId="2" fillId="0" borderId="0" xfId="1" applyFont="1" applyAlignment="1">
      <alignment horizontal="left" wrapText="1"/>
    </xf>
    <xf numFmtId="10" fontId="2" fillId="0" borderId="0" xfId="1" applyNumberFormat="1" applyFont="1" applyAlignment="1">
      <alignment horizontal="center" vertical="top" shrinkToFit="1"/>
    </xf>
    <xf numFmtId="164" fontId="2" fillId="0" borderId="0" xfId="2" applyNumberFormat="1" applyFont="1" applyFill="1" applyAlignment="1">
      <alignment horizontal="center"/>
    </xf>
    <xf numFmtId="49" fontId="2" fillId="0" borderId="0" xfId="2" quotePrefix="1" applyNumberFormat="1" applyFont="1" applyFill="1" applyAlignment="1">
      <alignment horizontal="center"/>
    </xf>
    <xf numFmtId="0" fontId="7" fillId="0" borderId="0" xfId="4" applyFont="1"/>
    <xf numFmtId="0" fontId="7" fillId="0" borderId="0" xfId="4" applyFont="1" applyAlignment="1">
      <alignment horizontal="center"/>
    </xf>
    <xf numFmtId="0" fontId="7" fillId="0" borderId="0" xfId="4" applyFont="1" applyAlignment="1">
      <alignment horizontal="right"/>
    </xf>
    <xf numFmtId="49" fontId="7" fillId="0" borderId="0" xfId="4" applyNumberFormat="1" applyFont="1" applyAlignment="1">
      <alignment horizontal="center"/>
    </xf>
    <xf numFmtId="0" fontId="7" fillId="0" borderId="0" xfId="4" applyFont="1" applyAlignment="1">
      <alignment horizontal="center" vertical="center"/>
    </xf>
  </cellXfs>
  <cellStyles count="7">
    <cellStyle name="Comma 96" xfId="2" xr:uid="{80530B25-902A-424F-8732-AFE07A12592E}"/>
    <cellStyle name="Normal" xfId="0" builtinId="0"/>
    <cellStyle name="Normal 2 23" xfId="1" xr:uid="{16612AC5-F837-42BA-A29E-8EE5F6003CFA}"/>
    <cellStyle name="Normal 3 3" xfId="5" xr:uid="{98DB8A92-3092-4327-8263-CAE600969B82}"/>
    <cellStyle name="Normal 68" xfId="3" xr:uid="{EAFE6DA4-21A5-4091-9E94-94AF8BF3EF22}"/>
    <cellStyle name="Normal_PRECorp2002HeintzResponse 8-21-03" xfId="4" xr:uid="{98CDC063-6E84-444E-A0ED-98630F0D8DBE}"/>
    <cellStyle name="Percent 63" xfId="6" xr:uid="{F14F522B-6444-4D4B-B8D1-4C2096FA29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ackhillscorp-my.sharepoint.com/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BHSC\BHC\Rates\BHE%20BHP\FERC\Common%20Use%20System\2022%20CUS%20Filing%20(2023%20rate)\True%20Up\Files%20to%20OASIS\2023%20BHP%20Attachment%20H%20True-Up%20Supplemental%20Supporting%20Schedules.xlsx" TargetMode="External"/><Relationship Id="rId1" Type="http://schemas.openxmlformats.org/officeDocument/2006/relationships/externalLinkPath" Target="2023%20BHP%20Attachment%20H%20True-Up%20Supplemental%20Supporting%20Schedu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lackhillscorp-my.sharepoint.com/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 of Service References"/>
      <sheetName val="Capital True up References"/>
      <sheetName val="BHP WP1 A&amp;G"/>
      <sheetName val="BHP WP4 Transmission Assets"/>
      <sheetName val="BHP WP9 Accum Depr"/>
      <sheetName val="BHP WP10 Plant in Service"/>
      <sheetName val="BHP WP11 Property Tax Expense"/>
      <sheetName val="BHP WP12 ADIT"/>
      <sheetName val="BHP WP13 Accum Reserve"/>
      <sheetName val="EDIT-DDI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D40E-416C-4E47-9A27-8808830886FC}">
  <sheetPr>
    <pageSetUpPr fitToPage="1"/>
  </sheetPr>
  <dimension ref="A1:K63"/>
  <sheetViews>
    <sheetView tabSelected="1" zoomScaleNormal="100" workbookViewId="0">
      <pane xSplit="2" ySplit="13" topLeftCell="C14" activePane="bottomRight" state="frozen"/>
      <selection pane="topRight" activeCell="C1" sqref="C1"/>
      <selection pane="bottomLeft" activeCell="A14" sqref="A14"/>
      <selection pane="bottomRight" activeCell="K7" sqref="K7"/>
    </sheetView>
  </sheetViews>
  <sheetFormatPr defaultColWidth="8.7109375" defaultRowHeight="12.75" x14ac:dyDescent="0.25"/>
  <cols>
    <col min="1" max="1" width="5.85546875" style="3" customWidth="1"/>
    <col min="2" max="2" width="32.28515625" style="1" customWidth="1"/>
    <col min="3" max="3" width="8.42578125" style="1" bestFit="1" customWidth="1"/>
    <col min="4" max="4" width="12.85546875" style="1" customWidth="1"/>
    <col min="5" max="6" width="12.28515625" style="1" customWidth="1"/>
    <col min="7" max="7" width="10.5703125" style="1" customWidth="1"/>
    <col min="8" max="8" width="12.42578125" style="2" customWidth="1"/>
    <col min="9" max="9" width="14.42578125" style="1" customWidth="1"/>
    <col min="10" max="10" width="13.42578125" style="1" bestFit="1" customWidth="1"/>
    <col min="11" max="11" width="14.28515625" style="1" bestFit="1" customWidth="1"/>
    <col min="12" max="16384" width="8.7109375" style="1"/>
  </cols>
  <sheetData>
    <row r="1" spans="1:11" ht="15" customHeight="1" x14ac:dyDescent="0.25">
      <c r="A1" s="68" t="s">
        <v>70</v>
      </c>
      <c r="B1" s="68"/>
      <c r="C1" s="68"/>
      <c r="D1" s="68"/>
      <c r="E1" s="68"/>
      <c r="F1" s="68"/>
      <c r="G1" s="68"/>
      <c r="H1" s="68"/>
      <c r="I1" s="68"/>
    </row>
    <row r="2" spans="1:11" ht="15" customHeight="1" x14ac:dyDescent="0.2">
      <c r="A2" s="67" t="s">
        <v>69</v>
      </c>
      <c r="B2" s="67"/>
      <c r="C2" s="67"/>
      <c r="D2" s="67"/>
      <c r="E2" s="67"/>
      <c r="F2" s="67"/>
      <c r="G2" s="67"/>
      <c r="H2" s="67"/>
      <c r="I2" s="67"/>
    </row>
    <row r="3" spans="1:11" ht="15" customHeight="1" x14ac:dyDescent="0.2">
      <c r="A3" s="67"/>
      <c r="B3" s="67"/>
      <c r="C3" s="67"/>
      <c r="D3" s="67"/>
      <c r="E3" s="67"/>
      <c r="F3" s="67"/>
      <c r="G3" s="67"/>
      <c r="H3" s="67"/>
      <c r="I3" s="67"/>
    </row>
    <row r="4" spans="1:11" ht="15" customHeight="1" x14ac:dyDescent="0.2">
      <c r="A4" s="66" t="s">
        <v>68</v>
      </c>
      <c r="B4" s="66"/>
      <c r="C4" s="66"/>
      <c r="D4" s="66"/>
      <c r="E4" s="66"/>
      <c r="F4" s="65">
        <v>2017</v>
      </c>
      <c r="G4" s="64"/>
      <c r="H4" s="64"/>
      <c r="I4" s="64"/>
    </row>
    <row r="5" spans="1:11" ht="12.75" customHeight="1" x14ac:dyDescent="0.2">
      <c r="B5" s="26"/>
      <c r="C5" s="26"/>
      <c r="D5" s="26"/>
      <c r="E5" s="26"/>
      <c r="F5" s="26"/>
      <c r="G5" s="26"/>
      <c r="H5" s="17" t="s">
        <v>67</v>
      </c>
      <c r="I5" s="63" t="s">
        <v>66</v>
      </c>
    </row>
    <row r="6" spans="1:11" ht="12.75" customHeight="1" x14ac:dyDescent="0.2">
      <c r="B6" s="26"/>
      <c r="C6" s="26"/>
      <c r="D6" s="26"/>
      <c r="E6" s="26"/>
      <c r="F6" s="26"/>
      <c r="G6" s="26"/>
      <c r="H6" s="17" t="s">
        <v>65</v>
      </c>
      <c r="I6" s="62" t="s">
        <v>64</v>
      </c>
    </row>
    <row r="7" spans="1:11" ht="12.75" customHeight="1" x14ac:dyDescent="0.2">
      <c r="A7" s="21"/>
      <c r="B7" s="20"/>
      <c r="C7" s="60"/>
      <c r="D7" s="60"/>
      <c r="E7" s="60"/>
      <c r="F7" s="60"/>
      <c r="G7" s="60"/>
      <c r="H7" s="17" t="s">
        <v>63</v>
      </c>
      <c r="I7" s="61">
        <v>0.21</v>
      </c>
    </row>
    <row r="8" spans="1:11" ht="12.75" customHeight="1" x14ac:dyDescent="0.2">
      <c r="A8" s="21"/>
      <c r="B8" s="20"/>
      <c r="C8" s="60"/>
      <c r="D8" s="60"/>
      <c r="E8" s="60"/>
      <c r="F8" s="60"/>
      <c r="G8" s="60"/>
      <c r="H8" s="17" t="s">
        <v>62</v>
      </c>
      <c r="I8" s="59">
        <v>1.2658227799999999</v>
      </c>
    </row>
    <row r="9" spans="1:11" ht="12.75" customHeight="1" x14ac:dyDescent="0.2">
      <c r="A9" s="21"/>
      <c r="B9" s="20"/>
      <c r="C9" s="60"/>
      <c r="D9" s="60"/>
      <c r="E9" s="60"/>
      <c r="F9" s="60"/>
      <c r="G9" s="60"/>
      <c r="H9" s="17" t="s">
        <v>61</v>
      </c>
      <c r="I9" s="59" t="s">
        <v>60</v>
      </c>
    </row>
    <row r="10" spans="1:11" ht="18.600000000000001" customHeight="1" thickBot="1" x14ac:dyDescent="0.3">
      <c r="B10" s="51" t="s">
        <v>59</v>
      </c>
      <c r="C10" s="51" t="s">
        <v>58</v>
      </c>
      <c r="D10" s="51" t="s">
        <v>57</v>
      </c>
      <c r="E10" s="51" t="s">
        <v>56</v>
      </c>
      <c r="F10" s="51" t="s">
        <v>55</v>
      </c>
      <c r="G10" s="51" t="s">
        <v>54</v>
      </c>
      <c r="H10" s="51" t="s">
        <v>53</v>
      </c>
      <c r="I10" s="51" t="s">
        <v>52</v>
      </c>
    </row>
    <row r="11" spans="1:11" ht="15.6" customHeight="1" thickBot="1" x14ac:dyDescent="0.25">
      <c r="A11" s="21"/>
      <c r="B11" s="20"/>
      <c r="C11" s="39"/>
      <c r="D11" s="58" t="s">
        <v>51</v>
      </c>
      <c r="E11" s="57"/>
      <c r="F11" s="57"/>
      <c r="G11" s="57"/>
      <c r="H11" s="57"/>
      <c r="I11" s="56"/>
    </row>
    <row r="12" spans="1:11" ht="39" customHeight="1" thickBot="1" x14ac:dyDescent="0.25">
      <c r="A12" s="21"/>
      <c r="B12" s="20"/>
      <c r="C12" s="55"/>
      <c r="D12" s="50" t="s">
        <v>50</v>
      </c>
      <c r="E12" s="50" t="s">
        <v>50</v>
      </c>
      <c r="F12" s="50" t="s">
        <v>49</v>
      </c>
      <c r="G12" s="50" t="s">
        <v>48</v>
      </c>
      <c r="H12" s="54" t="s">
        <v>47</v>
      </c>
      <c r="I12" s="53" t="s">
        <v>46</v>
      </c>
      <c r="J12" s="52"/>
    </row>
    <row r="13" spans="1:11" s="47" customFormat="1" ht="77.25" thickBot="1" x14ac:dyDescent="0.3">
      <c r="A13" s="51" t="s">
        <v>45</v>
      </c>
      <c r="B13" s="39"/>
      <c r="C13" s="50" t="s">
        <v>44</v>
      </c>
      <c r="D13" s="50" t="s">
        <v>43</v>
      </c>
      <c r="E13" s="49" t="s">
        <v>42</v>
      </c>
      <c r="F13" s="49" t="s">
        <v>41</v>
      </c>
      <c r="G13" s="49" t="s">
        <v>40</v>
      </c>
      <c r="H13" s="48" t="s">
        <v>39</v>
      </c>
      <c r="I13" s="48" t="s">
        <v>38</v>
      </c>
    </row>
    <row r="14" spans="1:11" ht="12.95" customHeight="1" x14ac:dyDescent="0.2">
      <c r="A14" s="18">
        <v>1</v>
      </c>
      <c r="B14" s="40" t="s">
        <v>37</v>
      </c>
      <c r="C14" s="46"/>
      <c r="D14" s="20"/>
      <c r="E14" s="20"/>
      <c r="F14" s="20"/>
      <c r="G14" s="20"/>
      <c r="H14" s="1"/>
    </row>
    <row r="15" spans="1:11" x14ac:dyDescent="0.2">
      <c r="A15" s="18">
        <v>2</v>
      </c>
      <c r="B15" s="26" t="s">
        <v>36</v>
      </c>
      <c r="C15" s="25">
        <v>282</v>
      </c>
      <c r="D15" s="24">
        <v>-457599411.19000006</v>
      </c>
      <c r="E15" s="24">
        <v>-160159793.9165</v>
      </c>
      <c r="F15" s="24">
        <f>+D15*$I$7</f>
        <v>-96095876.349900007</v>
      </c>
      <c r="G15" s="24">
        <f>+E15-F15</f>
        <v>-64063917.566599995</v>
      </c>
      <c r="H15" s="15">
        <f>+G15*$I$8</f>
        <v>-81093566.23184444</v>
      </c>
      <c r="I15" s="14">
        <f>+G15-H15</f>
        <v>17029648.665244445</v>
      </c>
      <c r="K15" s="45"/>
    </row>
    <row r="16" spans="1:11" ht="12.95" customHeight="1" x14ac:dyDescent="0.2">
      <c r="A16" s="18">
        <v>3</v>
      </c>
      <c r="B16" s="26" t="s">
        <v>35</v>
      </c>
      <c r="C16" s="25">
        <v>282</v>
      </c>
      <c r="D16" s="31">
        <v>-16597915.609999999</v>
      </c>
      <c r="E16" s="24">
        <v>-5809270.4634999996</v>
      </c>
      <c r="F16" s="24">
        <f>+D16*$I$7</f>
        <v>-3485562.2780999998</v>
      </c>
      <c r="G16" s="31">
        <f>+E16-F16</f>
        <v>-2323708.1853999998</v>
      </c>
      <c r="H16" s="15">
        <f>+G16*$I$8</f>
        <v>-2941402.7551517831</v>
      </c>
      <c r="I16" s="14">
        <f>+G16-H16</f>
        <v>617694.56975178327</v>
      </c>
      <c r="K16" s="44"/>
    </row>
    <row r="17" spans="1:11" x14ac:dyDescent="0.2">
      <c r="A17" s="18">
        <v>5</v>
      </c>
      <c r="B17" s="25" t="s">
        <v>7</v>
      </c>
      <c r="C17" s="25"/>
      <c r="D17" s="43"/>
      <c r="E17" s="43"/>
      <c r="F17" s="23">
        <f>+D17*$I$7</f>
        <v>0</v>
      </c>
      <c r="G17" s="23">
        <f>+E17-F17</f>
        <v>0</v>
      </c>
      <c r="H17" s="36">
        <f>+G17*$I$8</f>
        <v>0</v>
      </c>
      <c r="I17" s="35">
        <f>+G17-H17</f>
        <v>0</v>
      </c>
      <c r="K17" s="42"/>
    </row>
    <row r="18" spans="1:11" x14ac:dyDescent="0.25">
      <c r="A18" s="18">
        <v>99</v>
      </c>
      <c r="B18" s="39"/>
      <c r="C18" s="39"/>
      <c r="D18" s="24">
        <f>SUM(D15:D17)</f>
        <v>-474197326.80000007</v>
      </c>
      <c r="E18" s="24">
        <f>SUM(E15:E17)</f>
        <v>-165969064.38</v>
      </c>
      <c r="F18" s="24">
        <f>SUM(F15:F17)</f>
        <v>-99581438.628000006</v>
      </c>
      <c r="G18" s="24">
        <f>SUM(G15:G17)</f>
        <v>-66387625.751999997</v>
      </c>
      <c r="H18" s="24">
        <f>SUM(H15:H17)</f>
        <v>-84034968.986996219</v>
      </c>
      <c r="I18" s="24">
        <f>SUM(I15:I17)</f>
        <v>17647343.234996229</v>
      </c>
    </row>
    <row r="19" spans="1:11" x14ac:dyDescent="0.25">
      <c r="A19" s="18"/>
      <c r="B19" s="41"/>
      <c r="C19" s="39"/>
      <c r="D19" s="24"/>
      <c r="E19" s="24"/>
      <c r="F19" s="24"/>
      <c r="G19" s="24"/>
      <c r="H19" s="24"/>
      <c r="I19" s="24"/>
    </row>
    <row r="20" spans="1:11" ht="12.95" customHeight="1" x14ac:dyDescent="0.25">
      <c r="A20" s="18">
        <v>100</v>
      </c>
      <c r="B20" s="40" t="s">
        <v>34</v>
      </c>
      <c r="C20" s="39"/>
      <c r="D20" s="38"/>
      <c r="E20" s="38"/>
      <c r="F20" s="38"/>
      <c r="G20" s="38"/>
      <c r="H20" s="15"/>
    </row>
    <row r="21" spans="1:11" ht="12.95" customHeight="1" x14ac:dyDescent="0.2">
      <c r="A21" s="18">
        <v>101</v>
      </c>
      <c r="B21" s="26" t="s">
        <v>33</v>
      </c>
      <c r="C21" s="25">
        <v>282</v>
      </c>
      <c r="D21" s="24">
        <v>-46909700.969999999</v>
      </c>
      <c r="E21" s="24">
        <v>-16418395.339499999</v>
      </c>
      <c r="F21" s="24">
        <f>+D21*$I$7</f>
        <v>-9851037.2036999986</v>
      </c>
      <c r="G21" s="24">
        <f>+E21-F21</f>
        <v>-6567358.1358000003</v>
      </c>
      <c r="H21" s="15">
        <f>+G21*$I$8</f>
        <v>-8313111.532713973</v>
      </c>
      <c r="I21" s="14">
        <f>+G21-H21</f>
        <v>1745753.3969139727</v>
      </c>
    </row>
    <row r="22" spans="1:11" x14ac:dyDescent="0.2">
      <c r="A22" s="18">
        <v>102</v>
      </c>
      <c r="B22" s="26" t="s">
        <v>32</v>
      </c>
      <c r="C22" s="25">
        <v>282</v>
      </c>
      <c r="D22" s="24">
        <v>7641037</v>
      </c>
      <c r="E22" s="24">
        <v>2674362.9499999997</v>
      </c>
      <c r="F22" s="24">
        <f>+D22*$I$7</f>
        <v>1604617.77</v>
      </c>
      <c r="G22" s="24">
        <f>+E22-F22</f>
        <v>1069745.1799999997</v>
      </c>
      <c r="H22" s="15">
        <f>+G22*$I$8</f>
        <v>1354107.8176392</v>
      </c>
      <c r="I22" s="14">
        <f>+G22-H22</f>
        <v>-284362.63763920031</v>
      </c>
    </row>
    <row r="23" spans="1:11" ht="12.95" customHeight="1" x14ac:dyDescent="0.2">
      <c r="A23" s="18">
        <v>103</v>
      </c>
      <c r="B23" s="26" t="s">
        <v>31</v>
      </c>
      <c r="C23" s="25">
        <v>282</v>
      </c>
      <c r="D23" s="24">
        <v>-16417978.370000001</v>
      </c>
      <c r="E23" s="24">
        <v>-5746292.4294999996</v>
      </c>
      <c r="F23" s="24">
        <f>+D23*$I$7</f>
        <v>-3447775.4577000001</v>
      </c>
      <c r="G23" s="24">
        <f>+E23-F23</f>
        <v>-2298516.9717999995</v>
      </c>
      <c r="H23" s="15">
        <f>+G23*$I$8</f>
        <v>-2909515.1431210567</v>
      </c>
      <c r="I23" s="14">
        <f>+G23-H23</f>
        <v>610998.17132105725</v>
      </c>
    </row>
    <row r="24" spans="1:11" ht="12.95" customHeight="1" x14ac:dyDescent="0.25">
      <c r="A24" s="18">
        <v>106</v>
      </c>
      <c r="B24" s="37" t="s">
        <v>30</v>
      </c>
      <c r="C24" s="25">
        <v>282</v>
      </c>
      <c r="D24" s="31">
        <v>-1630446.63</v>
      </c>
      <c r="E24" s="24">
        <v>-570656.32049999991</v>
      </c>
      <c r="F24" s="24">
        <f>+D24*$I$7</f>
        <v>-342393.79229999997</v>
      </c>
      <c r="G24" s="31">
        <f>+E24-F24</f>
        <v>-228262.52819999994</v>
      </c>
      <c r="H24" s="15">
        <f>+G24*$I$8</f>
        <v>-288939.90801595233</v>
      </c>
      <c r="I24" s="14">
        <f>+G24-H24</f>
        <v>60677.379815952387</v>
      </c>
      <c r="K24" s="9"/>
    </row>
    <row r="25" spans="1:11" ht="12.95" customHeight="1" x14ac:dyDescent="0.25">
      <c r="A25" s="18">
        <f>A24+1</f>
        <v>107</v>
      </c>
      <c r="B25" s="37" t="s">
        <v>29</v>
      </c>
      <c r="C25" s="25">
        <v>282</v>
      </c>
      <c r="D25" s="31">
        <v>-32617209.5</v>
      </c>
      <c r="E25" s="24">
        <v>-11416023.324999999</v>
      </c>
      <c r="F25" s="24">
        <f>+D25*$I$7</f>
        <v>-6849613.9950000001</v>
      </c>
      <c r="G25" s="31">
        <f>+E25-F25</f>
        <v>-4566409.3299999991</v>
      </c>
      <c r="H25" s="15">
        <f>+G25*$I$8</f>
        <v>-5780264.9527185364</v>
      </c>
      <c r="I25" s="14">
        <f>+G25-H25</f>
        <v>1213855.6227185372</v>
      </c>
      <c r="K25" s="9"/>
    </row>
    <row r="26" spans="1:11" ht="12.95" customHeight="1" x14ac:dyDescent="0.25">
      <c r="A26" s="18">
        <f>A25+1</f>
        <v>108</v>
      </c>
      <c r="B26" s="37" t="s">
        <v>28</v>
      </c>
      <c r="C26" s="25">
        <v>282</v>
      </c>
      <c r="D26" s="31">
        <v>-16641834.92</v>
      </c>
      <c r="E26" s="24">
        <v>-5824642.2220000001</v>
      </c>
      <c r="F26" s="24">
        <f>+D26*$I$7</f>
        <v>-3494785.3331999998</v>
      </c>
      <c r="G26" s="31">
        <f>+E26-F26</f>
        <v>-2329856.8888000003</v>
      </c>
      <c r="H26" s="15">
        <f>+G26*$I$8</f>
        <v>-2949185.9239829672</v>
      </c>
      <c r="I26" s="14">
        <f>+G26-H26</f>
        <v>619329.03518296685</v>
      </c>
      <c r="K26" s="9"/>
    </row>
    <row r="27" spans="1:11" ht="12.95" customHeight="1" x14ac:dyDescent="0.25">
      <c r="A27" s="18">
        <f>A26+1</f>
        <v>109</v>
      </c>
      <c r="B27" s="37" t="s">
        <v>27</v>
      </c>
      <c r="C27" s="25">
        <v>282</v>
      </c>
      <c r="D27" s="31">
        <v>14035067.35</v>
      </c>
      <c r="E27" s="24">
        <v>4912273.5724999998</v>
      </c>
      <c r="F27" s="24">
        <f>+D27*$I$7</f>
        <v>2947364.1434999998</v>
      </c>
      <c r="G27" s="31">
        <f>+E27-F27</f>
        <v>1964909.429</v>
      </c>
      <c r="H27" s="15">
        <f>+G27*$I$8</f>
        <v>2487227.1158649926</v>
      </c>
      <c r="I27" s="14">
        <f>+G27-H27</f>
        <v>-522317.6868649926</v>
      </c>
      <c r="K27" s="9"/>
    </row>
    <row r="28" spans="1:11" ht="12.95" customHeight="1" x14ac:dyDescent="0.25">
      <c r="A28" s="18">
        <f>A27+1</f>
        <v>110</v>
      </c>
      <c r="B28" s="26" t="s">
        <v>26</v>
      </c>
      <c r="C28" s="25">
        <v>282</v>
      </c>
      <c r="D28" s="31">
        <v>325739.3</v>
      </c>
      <c r="E28" s="24">
        <v>114008.75499999999</v>
      </c>
      <c r="F28" s="24">
        <f>+D28*$I$7</f>
        <v>68405.252999999997</v>
      </c>
      <c r="G28" s="31">
        <f>+E28-F28</f>
        <v>45603.501999999993</v>
      </c>
      <c r="H28" s="15">
        <f>+G28*$I$8</f>
        <v>57725.951679375547</v>
      </c>
      <c r="I28" s="14">
        <f>+G28-H28</f>
        <v>-12122.449679375553</v>
      </c>
      <c r="K28" s="9"/>
    </row>
    <row r="29" spans="1:11" ht="12.95" customHeight="1" x14ac:dyDescent="0.25">
      <c r="A29" s="18">
        <f>A28+1</f>
        <v>111</v>
      </c>
      <c r="B29" s="26" t="s">
        <v>25</v>
      </c>
      <c r="C29" s="25">
        <v>282</v>
      </c>
      <c r="D29" s="31">
        <v>-6434.29</v>
      </c>
      <c r="E29" s="24">
        <v>-2252.0014999999999</v>
      </c>
      <c r="F29" s="24">
        <f>+D29*$I$7</f>
        <v>-1351.2009</v>
      </c>
      <c r="G29" s="31">
        <f>+E29-F29</f>
        <v>-900.8005999999998</v>
      </c>
      <c r="H29" s="15">
        <f>+G29*$I$8</f>
        <v>-1140.2539197176677</v>
      </c>
      <c r="I29" s="14">
        <f>+G29-H29</f>
        <v>239.45331971766791</v>
      </c>
      <c r="K29" s="9"/>
    </row>
    <row r="30" spans="1:11" ht="12.95" customHeight="1" x14ac:dyDescent="0.25">
      <c r="A30" s="18">
        <f>A29+1</f>
        <v>112</v>
      </c>
      <c r="B30" s="25" t="s">
        <v>7</v>
      </c>
      <c r="C30" s="25"/>
      <c r="D30" s="23"/>
      <c r="E30" s="23"/>
      <c r="F30" s="23">
        <f>+D30*$I$7</f>
        <v>0</v>
      </c>
      <c r="G30" s="23">
        <f>+E30-F30</f>
        <v>0</v>
      </c>
      <c r="H30" s="36">
        <f>+G30*$I$8</f>
        <v>0</v>
      </c>
      <c r="I30" s="35">
        <f>+G30-H30</f>
        <v>0</v>
      </c>
      <c r="K30" s="9"/>
    </row>
    <row r="31" spans="1:11" ht="15" x14ac:dyDescent="0.25">
      <c r="A31" s="18">
        <v>199</v>
      </c>
      <c r="B31" s="20"/>
      <c r="C31" s="20"/>
      <c r="D31" s="31">
        <f>SUM(D21:D30)</f>
        <v>-92221761.030000016</v>
      </c>
      <c r="E31" s="31">
        <f>SUM(E21:E30)</f>
        <v>-32277616.3605</v>
      </c>
      <c r="F31" s="31">
        <f>SUM(F21:F30)</f>
        <v>-19366569.816300001</v>
      </c>
      <c r="G31" s="31">
        <f>SUM(G21:G30)</f>
        <v>-12911046.544199999</v>
      </c>
      <c r="H31" s="31">
        <f>SUM(H21:H30)</f>
        <v>-16343096.829288635</v>
      </c>
      <c r="I31" s="31">
        <f>SUM(I21:I30)</f>
        <v>3432050.2850886355</v>
      </c>
      <c r="K31" s="9"/>
    </row>
    <row r="32" spans="1:11" ht="15" x14ac:dyDescent="0.25">
      <c r="D32" s="34"/>
      <c r="E32" s="34"/>
      <c r="F32" s="34"/>
      <c r="G32" s="34"/>
      <c r="H32" s="34"/>
      <c r="K32" s="9"/>
    </row>
    <row r="33" spans="1:11" ht="13.5" customHeight="1" thickBot="1" x14ac:dyDescent="0.3">
      <c r="A33" s="18">
        <v>200</v>
      </c>
      <c r="B33" s="17" t="s">
        <v>24</v>
      </c>
      <c r="C33" s="17"/>
      <c r="D33" s="33">
        <f>+D18+D31</f>
        <v>-566419087.83000004</v>
      </c>
      <c r="E33" s="33">
        <f>+E18+E31</f>
        <v>-198246680.7405</v>
      </c>
      <c r="F33" s="33">
        <f>+F18+F31</f>
        <v>-118948008.44430001</v>
      </c>
      <c r="G33" s="33">
        <f>+G18+G31</f>
        <v>-79298672.296199992</v>
      </c>
      <c r="H33" s="33">
        <f>+H18+H31</f>
        <v>-100378065.81628485</v>
      </c>
      <c r="I33" s="33">
        <f>+I18+I31</f>
        <v>21079393.520084865</v>
      </c>
      <c r="K33" s="9"/>
    </row>
    <row r="34" spans="1:11" ht="13.5" thickTop="1" x14ac:dyDescent="0.25">
      <c r="A34" s="18"/>
      <c r="B34" s="32"/>
      <c r="C34" s="32"/>
      <c r="D34" s="31"/>
      <c r="E34" s="31"/>
      <c r="F34" s="31"/>
      <c r="G34" s="31"/>
      <c r="H34" s="31"/>
      <c r="I34" s="31"/>
    </row>
    <row r="35" spans="1:11" ht="12.95" customHeight="1" x14ac:dyDescent="0.25">
      <c r="A35" s="30">
        <v>300</v>
      </c>
      <c r="B35" s="29" t="s">
        <v>23</v>
      </c>
      <c r="C35" s="28"/>
      <c r="D35" s="27"/>
      <c r="E35" s="27"/>
      <c r="F35" s="27"/>
      <c r="G35" s="27"/>
      <c r="H35" s="15"/>
    </row>
    <row r="36" spans="1:11" ht="12.95" customHeight="1" x14ac:dyDescent="0.25">
      <c r="A36" s="18">
        <v>301</v>
      </c>
      <c r="B36" s="26" t="s">
        <v>22</v>
      </c>
      <c r="C36" s="25">
        <v>190</v>
      </c>
      <c r="D36" s="24">
        <v>2423526.4500000002</v>
      </c>
      <c r="E36" s="24">
        <v>848234.25750000007</v>
      </c>
      <c r="F36" s="24">
        <f>+D36*$I$7</f>
        <v>508940.55450000003</v>
      </c>
      <c r="G36" s="24">
        <f>+E36-F36</f>
        <v>339293.70300000004</v>
      </c>
      <c r="H36" s="15">
        <f>+G36*$I$8</f>
        <v>429485.69836795435</v>
      </c>
      <c r="I36" s="14">
        <f>+G36-H36</f>
        <v>-90191.99536795431</v>
      </c>
      <c r="J36" s="9"/>
      <c r="K36" s="9"/>
    </row>
    <row r="37" spans="1:11" ht="12.95" customHeight="1" x14ac:dyDescent="0.25">
      <c r="A37" s="18">
        <v>302</v>
      </c>
      <c r="B37" s="26" t="s">
        <v>21</v>
      </c>
      <c r="C37" s="25">
        <v>190</v>
      </c>
      <c r="D37" s="24">
        <v>2653476.92</v>
      </c>
      <c r="E37" s="24">
        <v>928716.9219999999</v>
      </c>
      <c r="F37" s="24">
        <f>+D37*$I$7</f>
        <v>557230.15319999994</v>
      </c>
      <c r="G37" s="24">
        <f>+E37-F37</f>
        <v>371486.76879999996</v>
      </c>
      <c r="H37" s="15">
        <f>+G37*$I$8</f>
        <v>470236.41441563319</v>
      </c>
      <c r="I37" s="14">
        <f>+G37-H37</f>
        <v>-98749.645615633228</v>
      </c>
      <c r="J37" s="9"/>
      <c r="K37" s="9"/>
    </row>
    <row r="38" spans="1:11" ht="15" x14ac:dyDescent="0.25">
      <c r="A38" s="18">
        <v>303</v>
      </c>
      <c r="B38" s="26" t="s">
        <v>20</v>
      </c>
      <c r="C38" s="25">
        <v>190</v>
      </c>
      <c r="D38" s="24">
        <v>424641.37</v>
      </c>
      <c r="E38" s="24">
        <v>148624.47949999999</v>
      </c>
      <c r="F38" s="24">
        <f>+D38*$I$7</f>
        <v>89174.687699999995</v>
      </c>
      <c r="G38" s="24">
        <f>+E38-F38</f>
        <v>59449.791799999992</v>
      </c>
      <c r="H38" s="15">
        <f>+G38*$I$8</f>
        <v>75252.900726697189</v>
      </c>
      <c r="I38" s="14">
        <f>+G38-H38</f>
        <v>-15803.108926697198</v>
      </c>
      <c r="J38" s="9"/>
      <c r="K38" s="9"/>
    </row>
    <row r="39" spans="1:11" ht="12.95" customHeight="1" x14ac:dyDescent="0.25">
      <c r="A39" s="18">
        <v>304</v>
      </c>
      <c r="B39" s="26" t="s">
        <v>19</v>
      </c>
      <c r="C39" s="25">
        <v>190</v>
      </c>
      <c r="D39" s="24">
        <v>33000</v>
      </c>
      <c r="E39" s="24">
        <v>11550</v>
      </c>
      <c r="F39" s="24">
        <f>+D39*$I$7</f>
        <v>6930</v>
      </c>
      <c r="G39" s="24">
        <f>+E39-F39</f>
        <v>4620</v>
      </c>
      <c r="H39" s="15">
        <f>+G39*$I$8</f>
        <v>5848.1012436000001</v>
      </c>
      <c r="I39" s="14">
        <f>+G39-H39</f>
        <v>-1228.1012436000001</v>
      </c>
      <c r="J39" s="9"/>
      <c r="K39" s="9"/>
    </row>
    <row r="40" spans="1:11" ht="12.95" customHeight="1" x14ac:dyDescent="0.25">
      <c r="A40" s="18">
        <v>305</v>
      </c>
      <c r="B40" s="26" t="s">
        <v>18</v>
      </c>
      <c r="C40" s="25">
        <v>190</v>
      </c>
      <c r="D40" s="24">
        <v>1365638.61</v>
      </c>
      <c r="E40" s="24">
        <v>477973.5135</v>
      </c>
      <c r="F40" s="24">
        <f>+D40*$I$7</f>
        <v>286784.10810000001</v>
      </c>
      <c r="G40" s="24">
        <f>+E40-F40</f>
        <v>191189.40539999999</v>
      </c>
      <c r="H40" s="15">
        <f>+G40*$I$8</f>
        <v>242011.90464997498</v>
      </c>
      <c r="I40" s="14">
        <f>+G40-H40</f>
        <v>-50822.499249974993</v>
      </c>
      <c r="J40" s="9"/>
      <c r="K40" s="9"/>
    </row>
    <row r="41" spans="1:11" ht="12.95" customHeight="1" x14ac:dyDescent="0.25">
      <c r="A41" s="18">
        <v>306</v>
      </c>
      <c r="B41" s="26" t="s">
        <v>17</v>
      </c>
      <c r="C41" s="25">
        <v>190</v>
      </c>
      <c r="D41" s="24">
        <v>36999.760000000002</v>
      </c>
      <c r="E41" s="24">
        <v>12949.915999999999</v>
      </c>
      <c r="F41" s="24">
        <f>+D41*$I$7</f>
        <v>7769.9495999999999</v>
      </c>
      <c r="G41" s="24">
        <f>+E41-F41</f>
        <v>5179.9663999999993</v>
      </c>
      <c r="H41" s="15">
        <f>+G41*$I$8</f>
        <v>6556.9194687545905</v>
      </c>
      <c r="I41" s="14">
        <f>+G41-H41</f>
        <v>-1376.9530687545912</v>
      </c>
      <c r="J41" s="9"/>
      <c r="K41" s="9"/>
    </row>
    <row r="42" spans="1:11" ht="12.95" customHeight="1" x14ac:dyDescent="0.25">
      <c r="A42" s="18">
        <v>307</v>
      </c>
      <c r="B42" s="26" t="s">
        <v>16</v>
      </c>
      <c r="C42" s="25">
        <v>190</v>
      </c>
      <c r="D42" s="24">
        <v>200779.49</v>
      </c>
      <c r="E42" s="24">
        <v>70272.821499999991</v>
      </c>
      <c r="F42" s="24">
        <f>+D42*$I$7</f>
        <v>42163.692899999995</v>
      </c>
      <c r="G42" s="24">
        <f>+E42-F42</f>
        <v>28109.128599999996</v>
      </c>
      <c r="H42" s="15">
        <f>+G42*$I$8</f>
        <v>35581.175307829501</v>
      </c>
      <c r="I42" s="14">
        <f>+G42-H42</f>
        <v>-7472.0467078295042</v>
      </c>
      <c r="J42" s="9"/>
      <c r="K42" s="9"/>
    </row>
    <row r="43" spans="1:11" ht="12.95" customHeight="1" x14ac:dyDescent="0.25">
      <c r="A43" s="18">
        <v>308</v>
      </c>
      <c r="B43" s="26" t="s">
        <v>15</v>
      </c>
      <c r="C43" s="25">
        <v>190</v>
      </c>
      <c r="D43" s="24">
        <v>433983.08</v>
      </c>
      <c r="E43" s="24">
        <v>151894.07800000001</v>
      </c>
      <c r="F43" s="24">
        <f>+D43*$I$7</f>
        <v>91136.446800000005</v>
      </c>
      <c r="G43" s="24">
        <f>+E43-F43</f>
        <v>60757.631200000003</v>
      </c>
      <c r="H43" s="15">
        <f>+G43*$I$8</f>
        <v>76908.393631798739</v>
      </c>
      <c r="I43" s="14">
        <f>+G43-H43</f>
        <v>-16150.762431798736</v>
      </c>
      <c r="J43" s="9"/>
      <c r="K43" s="9"/>
    </row>
    <row r="44" spans="1:11" ht="12.95" customHeight="1" x14ac:dyDescent="0.2">
      <c r="A44" s="18">
        <v>309</v>
      </c>
      <c r="B44" s="26" t="s">
        <v>14</v>
      </c>
      <c r="C44" s="25">
        <v>190</v>
      </c>
      <c r="D44" s="24">
        <v>7154158.9500000002</v>
      </c>
      <c r="E44" s="24">
        <v>2503955.6324999998</v>
      </c>
      <c r="F44" s="24">
        <f>+D44*$I$7</f>
        <v>1502373.3795</v>
      </c>
      <c r="G44" s="24">
        <f>+E44-F44</f>
        <v>1001582.2529999998</v>
      </c>
      <c r="H44" s="15">
        <f>+G44*$I$8</f>
        <v>1267825.631891123</v>
      </c>
      <c r="I44" s="14">
        <f>+G44-H44</f>
        <v>-266243.37889112323</v>
      </c>
      <c r="J44" s="4"/>
      <c r="K44" s="4"/>
    </row>
    <row r="45" spans="1:11" ht="12.95" customHeight="1" x14ac:dyDescent="0.25">
      <c r="A45" s="18">
        <v>310</v>
      </c>
      <c r="B45" s="26" t="s">
        <v>13</v>
      </c>
      <c r="C45" s="25">
        <v>190</v>
      </c>
      <c r="D45" s="24">
        <v>572503</v>
      </c>
      <c r="E45" s="24">
        <v>200376.05</v>
      </c>
      <c r="F45" s="24">
        <f>+D45*$I$7</f>
        <v>120225.62999999999</v>
      </c>
      <c r="G45" s="24">
        <f>+E45-F45</f>
        <v>80150.42</v>
      </c>
      <c r="H45" s="15">
        <f>+G45*$I$8</f>
        <v>101456.22746256759</v>
      </c>
      <c r="I45" s="14">
        <f>+G45-H45</f>
        <v>-21305.807462567594</v>
      </c>
      <c r="J45" s="9"/>
      <c r="K45" s="9"/>
    </row>
    <row r="46" spans="1:11" ht="12.95" customHeight="1" x14ac:dyDescent="0.25">
      <c r="A46" s="18">
        <v>311</v>
      </c>
      <c r="B46" s="26" t="s">
        <v>12</v>
      </c>
      <c r="C46" s="25">
        <v>190</v>
      </c>
      <c r="D46" s="24">
        <v>-368084.81</v>
      </c>
      <c r="E46" s="24">
        <v>-128829.68349999998</v>
      </c>
      <c r="F46" s="24">
        <f>+D46*$I$7</f>
        <v>-77297.810100000002</v>
      </c>
      <c r="G46" s="24">
        <f>+E46-F46</f>
        <v>-51531.873399999982</v>
      </c>
      <c r="H46" s="15">
        <f>+G46*$I$8</f>
        <v>-65230.219245796026</v>
      </c>
      <c r="I46" s="14">
        <f>+G46-H46</f>
        <v>13698.345845796044</v>
      </c>
      <c r="J46" s="9"/>
      <c r="K46" s="9"/>
    </row>
    <row r="47" spans="1:11" ht="12.95" customHeight="1" x14ac:dyDescent="0.25">
      <c r="A47" s="18">
        <v>312</v>
      </c>
      <c r="B47" s="26" t="s">
        <v>11</v>
      </c>
      <c r="C47" s="25">
        <v>190</v>
      </c>
      <c r="D47" s="24">
        <v>48285.69</v>
      </c>
      <c r="E47" s="24">
        <v>16899.9915</v>
      </c>
      <c r="F47" s="24">
        <f>+D47*$I$7</f>
        <v>10139.9949</v>
      </c>
      <c r="G47" s="24">
        <f>+E47-F47</f>
        <v>6759.9966000000004</v>
      </c>
      <c r="H47" s="15">
        <f>+G47*$I$8</f>
        <v>8556.9576890025473</v>
      </c>
      <c r="I47" s="14">
        <f>+G47-H47</f>
        <v>-1796.9610890025469</v>
      </c>
      <c r="J47" s="9"/>
      <c r="K47" s="9"/>
    </row>
    <row r="48" spans="1:11" ht="12.95" customHeight="1" x14ac:dyDescent="0.25">
      <c r="A48" s="18">
        <v>313</v>
      </c>
      <c r="B48" s="26" t="s">
        <v>10</v>
      </c>
      <c r="C48" s="25">
        <v>283</v>
      </c>
      <c r="D48" s="24">
        <v>-1533921.28</v>
      </c>
      <c r="E48" s="24">
        <v>-536872.44799999997</v>
      </c>
      <c r="F48" s="24">
        <f>+D48*$I$7</f>
        <v>-322123.46879999997</v>
      </c>
      <c r="G48" s="24">
        <f>+E48-F48</f>
        <v>-214748.9792</v>
      </c>
      <c r="H48" s="15">
        <f>+G48*$I$8</f>
        <v>-271834.14985310618</v>
      </c>
      <c r="I48" s="14">
        <f>+G48-H48</f>
        <v>57085.170653106179</v>
      </c>
      <c r="J48" s="9"/>
      <c r="K48" s="9"/>
    </row>
    <row r="49" spans="1:11" ht="12.95" customHeight="1" x14ac:dyDescent="0.25">
      <c r="A49" s="18">
        <f>A48+1</f>
        <v>314</v>
      </c>
      <c r="B49" s="26" t="s">
        <v>9</v>
      </c>
      <c r="C49" s="25">
        <v>283</v>
      </c>
      <c r="D49" s="24">
        <v>-1101868.28</v>
      </c>
      <c r="E49" s="24">
        <v>-385653.89799999999</v>
      </c>
      <c r="F49" s="24">
        <f>+D49*$I$7</f>
        <v>-231392.3388</v>
      </c>
      <c r="G49" s="24">
        <f>+E49-F49</f>
        <v>-154261.55919999999</v>
      </c>
      <c r="H49" s="15">
        <f>+G49*$I$8</f>
        <v>-195267.79571367856</v>
      </c>
      <c r="I49" s="14">
        <f>+G49-H49</f>
        <v>41006.236513678567</v>
      </c>
      <c r="J49" s="9"/>
      <c r="K49" s="9"/>
    </row>
    <row r="50" spans="1:11" ht="15" x14ac:dyDescent="0.25">
      <c r="A50" s="18">
        <f>A49+1</f>
        <v>315</v>
      </c>
      <c r="B50" s="26" t="s">
        <v>8</v>
      </c>
      <c r="C50" s="25">
        <v>283</v>
      </c>
      <c r="D50" s="24">
        <v>-13115199.48</v>
      </c>
      <c r="E50" s="24">
        <v>-4590319.818</v>
      </c>
      <c r="F50" s="24">
        <f>+D50*$I$7</f>
        <v>-2754191.8908000002</v>
      </c>
      <c r="G50" s="24">
        <f>+E50-F50</f>
        <v>-1836127.9271999998</v>
      </c>
      <c r="H50" s="15">
        <f>+G50*$I$8</f>
        <v>-2324212.5572439414</v>
      </c>
      <c r="I50" s="14">
        <f>+G50-H50</f>
        <v>488084.63004394155</v>
      </c>
      <c r="J50" s="9"/>
      <c r="K50" s="9"/>
    </row>
    <row r="51" spans="1:11" ht="15" x14ac:dyDescent="0.25">
      <c r="A51" s="18">
        <f>A50+1</f>
        <v>316</v>
      </c>
      <c r="B51" s="25" t="s">
        <v>7</v>
      </c>
      <c r="C51" s="25"/>
      <c r="D51" s="25"/>
      <c r="E51" s="25"/>
      <c r="F51" s="24">
        <f>+D51*$I$7</f>
        <v>0</v>
      </c>
      <c r="G51" s="23">
        <f>+E51-F51</f>
        <v>0</v>
      </c>
      <c r="H51" s="15">
        <f>+G51*$I$8</f>
        <v>0</v>
      </c>
      <c r="I51" s="14">
        <f>+G51-H51</f>
        <v>0</v>
      </c>
      <c r="J51" s="9"/>
      <c r="K51" s="9"/>
    </row>
    <row r="52" spans="1:11" ht="12.95" customHeight="1" x14ac:dyDescent="0.25">
      <c r="A52" s="18">
        <v>400</v>
      </c>
      <c r="B52" s="17" t="s">
        <v>6</v>
      </c>
      <c r="C52" s="17"/>
      <c r="D52" s="16">
        <f>SUM(D36:D51)</f>
        <v>-772080.52999999933</v>
      </c>
      <c r="E52" s="16">
        <f>SUM(E36:E51)</f>
        <v>-270228.1855000006</v>
      </c>
      <c r="F52" s="16">
        <f>SUM(F36:F51)</f>
        <v>-162136.91130000073</v>
      </c>
      <c r="G52" s="22">
        <f>SUM(G36:G51)</f>
        <v>-108091.2742000001</v>
      </c>
      <c r="H52" s="16">
        <f>SUM(H36:H51)</f>
        <v>-136824.39720158651</v>
      </c>
      <c r="I52" s="16">
        <f>SUM(I36:I51)</f>
        <v>28733.123001586413</v>
      </c>
      <c r="K52" s="9"/>
    </row>
    <row r="53" spans="1:11" x14ac:dyDescent="0.2">
      <c r="A53" s="21"/>
      <c r="B53" s="20"/>
      <c r="C53" s="20"/>
      <c r="D53" s="19"/>
      <c r="E53" s="16">
        <f>+E32+E51</f>
        <v>0</v>
      </c>
      <c r="F53" s="19"/>
      <c r="G53" s="19"/>
      <c r="H53" s="15"/>
    </row>
    <row r="54" spans="1:11" ht="12.95" customHeight="1" x14ac:dyDescent="0.25">
      <c r="A54" s="18">
        <v>400</v>
      </c>
      <c r="B54" s="17" t="s">
        <v>5</v>
      </c>
      <c r="C54" s="17"/>
      <c r="D54" s="16">
        <f>+D33+D52</f>
        <v>-567191168.36000001</v>
      </c>
      <c r="E54" s="16">
        <f>+E33+E52</f>
        <v>-198516908.926</v>
      </c>
      <c r="F54" s="16">
        <f>+F33+F52</f>
        <v>-119110145.35560001</v>
      </c>
      <c r="G54" s="16">
        <f>+G33+G52</f>
        <v>-79406763.5704</v>
      </c>
      <c r="H54" s="16">
        <f>+H33+H52</f>
        <v>-100514890.21348643</v>
      </c>
      <c r="I54" s="16">
        <f>+I33+I52</f>
        <v>21108126.643086452</v>
      </c>
    </row>
    <row r="55" spans="1:11" x14ac:dyDescent="0.25">
      <c r="D55" s="15"/>
      <c r="H55" s="14"/>
    </row>
    <row r="56" spans="1:11" ht="15" x14ac:dyDescent="0.25">
      <c r="D56" s="13"/>
      <c r="E56" s="13"/>
      <c r="F56" s="13"/>
      <c r="G56" s="13"/>
      <c r="H56" s="13"/>
      <c r="I56" s="13"/>
    </row>
    <row r="57" spans="1:11" ht="15" x14ac:dyDescent="0.25">
      <c r="A57" s="12" t="s">
        <v>4</v>
      </c>
      <c r="B57" s="10"/>
      <c r="C57" s="10"/>
      <c r="D57" s="10"/>
      <c r="E57" s="10"/>
      <c r="F57" s="10"/>
      <c r="G57" s="10"/>
      <c r="H57" s="11"/>
      <c r="I57" s="10"/>
      <c r="J57" s="9"/>
      <c r="K57" s="9"/>
    </row>
    <row r="58" spans="1:11" ht="38.1" customHeight="1" x14ac:dyDescent="0.25">
      <c r="A58" s="8" t="s">
        <v>3</v>
      </c>
      <c r="B58" s="7" t="s">
        <v>2</v>
      </c>
      <c r="C58" s="7"/>
      <c r="D58" s="7"/>
      <c r="E58" s="7"/>
      <c r="F58" s="7"/>
      <c r="G58" s="7"/>
      <c r="H58" s="7"/>
      <c r="I58" s="7"/>
      <c r="J58" s="6"/>
      <c r="K58" s="6"/>
    </row>
    <row r="59" spans="1:11" ht="44.45" customHeight="1" x14ac:dyDescent="0.25">
      <c r="A59" s="8" t="s">
        <v>1</v>
      </c>
      <c r="B59" s="7" t="s">
        <v>0</v>
      </c>
      <c r="C59" s="7"/>
      <c r="D59" s="7"/>
      <c r="E59" s="7"/>
      <c r="F59" s="7"/>
      <c r="G59" s="7"/>
      <c r="H59" s="7"/>
      <c r="I59" s="7"/>
      <c r="J59" s="6"/>
      <c r="K59" s="6"/>
    </row>
    <row r="61" spans="1:11" x14ac:dyDescent="0.25">
      <c r="H61" s="5"/>
    </row>
    <row r="62" spans="1:11" x14ac:dyDescent="0.25">
      <c r="H62" s="4"/>
    </row>
    <row r="63" spans="1:11" x14ac:dyDescent="0.25">
      <c r="H63" s="4"/>
    </row>
  </sheetData>
  <mergeCells count="9">
    <mergeCell ref="J58:K58"/>
    <mergeCell ref="B59:I59"/>
    <mergeCell ref="J59:K59"/>
    <mergeCell ref="A1:I1"/>
    <mergeCell ref="A2:I2"/>
    <mergeCell ref="A3:I3"/>
    <mergeCell ref="A4:E4"/>
    <mergeCell ref="D11:I11"/>
    <mergeCell ref="B58:I58"/>
  </mergeCells>
  <printOptions horizontalCentered="1"/>
  <pageMargins left="0.25" right="0.25" top="0.5" bottom="0.5" header="0.3" footer="0.3"/>
  <pageSetup scale="76"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312E71BAF8247B26C54BC2CCFF986" ma:contentTypeVersion="3" ma:contentTypeDescription="Create a new document." ma:contentTypeScope="" ma:versionID="b9aaa2e985fd61b4d20a15cfdbe0f724">
  <xsd:schema xmlns:xsd="http://www.w3.org/2001/XMLSchema" xmlns:xs="http://www.w3.org/2001/XMLSchema" xmlns:p="http://schemas.microsoft.com/office/2006/metadata/properties" xmlns:ns2="8fcf0468-70df-433b-a1e6-87558d3ff1e0" targetNamespace="http://schemas.microsoft.com/office/2006/metadata/properties" ma:root="true" ma:fieldsID="0046c05095c3eecc9efc754eb7c26ede" ns2:_="">
    <xsd:import namespace="8fcf0468-70df-433b-a1e6-87558d3ff1e0"/>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f0468-70df-433b-a1e6-87558d3ff1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02321F-99C2-4F15-9300-60E0BBCD0BC0}"/>
</file>

<file path=customXml/itemProps2.xml><?xml version="1.0" encoding="utf-8"?>
<ds:datastoreItem xmlns:ds="http://schemas.openxmlformats.org/officeDocument/2006/customXml" ds:itemID="{CF45B206-003C-4DB4-BE6B-33FDC2A98AAA}"/>
</file>

<file path=customXml/itemProps3.xml><?xml version="1.0" encoding="utf-8"?>
<ds:datastoreItem xmlns:ds="http://schemas.openxmlformats.org/officeDocument/2006/customXml" ds:itemID="{A6F7EB9D-8440-490F-A055-1B6FA59825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EDIT-DDIT Remeasurement Detail</vt:lpstr>
      <vt:lpstr>'EDIT-DDIT Remeasurement Detail'!Print_Area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Lori</dc:creator>
  <cp:lastModifiedBy>Mack, Lori</cp:lastModifiedBy>
  <dcterms:created xsi:type="dcterms:W3CDTF">2024-06-18T20:32:23Z</dcterms:created>
  <dcterms:modified xsi:type="dcterms:W3CDTF">2024-06-18T20:36:32Z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0x010100F18312E71BAF8247B26C54BC2CCFF986</vt:lpwstr>
  </property>
</Properties>
</file>